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0" windowWidth="23720" windowHeight="12320"/>
  </bookViews>
  <sheets>
    <sheet name="Slalom" sheetId="4" r:id="rId1"/>
    <sheet name="DR" sheetId="9" r:id="rId2"/>
    <sheet name="Trophies" sheetId="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4" l="1"/>
  <c r="N8" i="4" l="1"/>
  <c r="N9" i="4"/>
  <c r="N10" i="4"/>
  <c r="N11" i="4"/>
  <c r="N5" i="4"/>
  <c r="N12" i="4"/>
  <c r="N14" i="4"/>
  <c r="N26" i="4"/>
  <c r="N19" i="4"/>
  <c r="N20" i="4"/>
  <c r="N16" i="4"/>
  <c r="N15" i="4"/>
  <c r="N6" i="4"/>
  <c r="N17" i="4"/>
  <c r="N18" i="4"/>
  <c r="N22" i="4"/>
  <c r="N23" i="4"/>
  <c r="N24" i="4"/>
  <c r="N25" i="4"/>
  <c r="N21" i="4"/>
  <c r="N13" i="4"/>
  <c r="H13" i="4"/>
  <c r="K13" i="4"/>
  <c r="K26" i="4"/>
  <c r="H12" i="4"/>
  <c r="K15" i="4"/>
  <c r="H15" i="4"/>
  <c r="N7" i="4"/>
  <c r="K14" i="4"/>
  <c r="P13" i="4" l="1"/>
  <c r="P15" i="4"/>
  <c r="O15" i="4"/>
  <c r="O13" i="4"/>
  <c r="K5" i="4"/>
  <c r="H5" i="4"/>
  <c r="K24" i="4"/>
  <c r="H24" i="4"/>
  <c r="K17" i="4"/>
  <c r="H17" i="4"/>
  <c r="H21" i="4"/>
  <c r="K22" i="4"/>
  <c r="K21" i="4"/>
  <c r="H22" i="4"/>
  <c r="H18" i="4"/>
  <c r="K18" i="4"/>
  <c r="K12" i="4"/>
  <c r="P12" i="4" s="1"/>
  <c r="H19" i="4"/>
  <c r="K19" i="4"/>
  <c r="H16" i="4"/>
  <c r="K16" i="4"/>
  <c r="H9" i="4"/>
  <c r="K9" i="4"/>
  <c r="H10" i="4"/>
  <c r="K10" i="4"/>
  <c r="H11" i="4"/>
  <c r="K11" i="4"/>
  <c r="H23" i="4"/>
  <c r="K23" i="4"/>
  <c r="H25" i="4"/>
  <c r="K25" i="4"/>
  <c r="H7" i="4"/>
  <c r="K7" i="4"/>
  <c r="H20" i="4"/>
  <c r="K20" i="4"/>
  <c r="H26" i="4"/>
  <c r="H8" i="4"/>
  <c r="K8" i="4"/>
  <c r="H14" i="4"/>
  <c r="P14" i="4" s="1"/>
  <c r="H6" i="4"/>
  <c r="K6" i="4"/>
  <c r="P19" i="4" l="1"/>
  <c r="P24" i="4"/>
  <c r="P16" i="4"/>
  <c r="O16" i="4"/>
  <c r="O24" i="4"/>
  <c r="O26" i="4"/>
  <c r="P26" i="4"/>
  <c r="O21" i="4"/>
  <c r="P21" i="4"/>
  <c r="O20" i="4"/>
  <c r="P20" i="4"/>
  <c r="O25" i="4"/>
  <c r="P25" i="4"/>
  <c r="O23" i="4"/>
  <c r="P23" i="4"/>
  <c r="O22" i="4"/>
  <c r="P22" i="4"/>
  <c r="O6" i="4"/>
  <c r="P6" i="4"/>
  <c r="O5" i="4"/>
  <c r="P5" i="4"/>
  <c r="O11" i="4"/>
  <c r="P11" i="4"/>
  <c r="O10" i="4"/>
  <c r="P10" i="4"/>
  <c r="O9" i="4"/>
  <c r="P9" i="4"/>
  <c r="O8" i="4"/>
  <c r="P8" i="4"/>
  <c r="O7" i="4"/>
  <c r="P7" i="4"/>
  <c r="O18" i="4"/>
  <c r="P18" i="4"/>
  <c r="P17" i="4"/>
  <c r="O17" i="4"/>
  <c r="O14" i="4"/>
  <c r="O19" i="4"/>
</calcChain>
</file>

<file path=xl/sharedStrings.xml><?xml version="1.0" encoding="utf-8"?>
<sst xmlns="http://schemas.openxmlformats.org/spreadsheetml/2006/main" count="134" uniqueCount="101">
  <si>
    <t>Penalties2</t>
  </si>
  <si>
    <t>Total2</t>
  </si>
  <si>
    <t>BestTime</t>
  </si>
  <si>
    <t>Last Name</t>
  </si>
  <si>
    <t>Rufus</t>
  </si>
  <si>
    <t>Knapp</t>
  </si>
  <si>
    <t>Place</t>
  </si>
  <si>
    <t>K1W Rec</t>
  </si>
  <si>
    <t xml:space="preserve">Dawn </t>
  </si>
  <si>
    <t>Meekhof</t>
  </si>
  <si>
    <t>Lisa</t>
  </si>
  <si>
    <t>Joel</t>
  </si>
  <si>
    <t>Martin</t>
  </si>
  <si>
    <t xml:space="preserve">Jennie  </t>
  </si>
  <si>
    <t>Goldberg</t>
  </si>
  <si>
    <t>Age Group</t>
  </si>
  <si>
    <t>Jennie and Dave</t>
    <phoneticPr fontId="1" type="noConversion"/>
  </si>
  <si>
    <t>Zimberg</t>
    <phoneticPr fontId="1" type="noConversion"/>
  </si>
  <si>
    <t>David</t>
    <phoneticPr fontId="1" type="noConversion"/>
  </si>
  <si>
    <t>Zimmerman</t>
    <phoneticPr fontId="1" type="noConversion"/>
  </si>
  <si>
    <t>Class</t>
  </si>
  <si>
    <t>Name</t>
  </si>
  <si>
    <t>Penalties1</t>
  </si>
  <si>
    <t>Total1</t>
  </si>
  <si>
    <t>Time2</t>
  </si>
  <si>
    <t>Bib</t>
  </si>
  <si>
    <t>Bob</t>
  </si>
  <si>
    <t>Duffner</t>
  </si>
  <si>
    <t>Jim</t>
  </si>
  <si>
    <t>Good</t>
  </si>
  <si>
    <t>David</t>
  </si>
  <si>
    <t>Johnson</t>
  </si>
  <si>
    <t>Tom</t>
  </si>
  <si>
    <t>Time1</t>
  </si>
  <si>
    <t>Tom Wier</t>
  </si>
  <si>
    <t>K1W Wildwater</t>
  </si>
  <si>
    <t>Jennie Goldberg</t>
  </si>
  <si>
    <t>Trophies</t>
  </si>
  <si>
    <t>K1 Rec</t>
  </si>
  <si>
    <t>K1W</t>
  </si>
  <si>
    <t>Age on 01/01</t>
  </si>
  <si>
    <t>Note</t>
  </si>
  <si>
    <t>Kelly</t>
  </si>
  <si>
    <t>K2</t>
  </si>
  <si>
    <t>C1</t>
  </si>
  <si>
    <t>K1</t>
  </si>
  <si>
    <t>SalmonLaSac Whitewater Slalom Results 2020</t>
  </si>
  <si>
    <t>7 June, 2020</t>
  </si>
  <si>
    <t>Flow: 1600 cfs</t>
  </si>
  <si>
    <t>Jacob</t>
  </si>
  <si>
    <t>August</t>
  </si>
  <si>
    <t>Total3</t>
  </si>
  <si>
    <t>Time3</t>
  </si>
  <si>
    <t>Penalties3</t>
  </si>
  <si>
    <t>Best2Added</t>
  </si>
  <si>
    <t>Taylor</t>
  </si>
  <si>
    <t>Levin</t>
  </si>
  <si>
    <t>Randy</t>
  </si>
  <si>
    <t>DeMarco</t>
  </si>
  <si>
    <t>Dane</t>
  </si>
  <si>
    <t>Anderson</t>
  </si>
  <si>
    <t>Selander</t>
  </si>
  <si>
    <t>Parsons</t>
  </si>
  <si>
    <t>Masha</t>
  </si>
  <si>
    <t>Dvornikova</t>
  </si>
  <si>
    <t>Becky</t>
  </si>
  <si>
    <t>Farin</t>
  </si>
  <si>
    <t>SLS 2020 DOWNRIVER RESULTS</t>
  </si>
  <si>
    <t>SLS 2020</t>
  </si>
  <si>
    <t>Bike Shuttle</t>
  </si>
  <si>
    <t>Jacob Selander</t>
  </si>
  <si>
    <t>Slalom race boat</t>
  </si>
  <si>
    <t>C-1 Wildwater</t>
  </si>
  <si>
    <t>Dane Anderson</t>
  </si>
  <si>
    <t>Plastic WW</t>
  </si>
  <si>
    <t>DNS</t>
  </si>
  <si>
    <t>Cutest Dog</t>
  </si>
  <si>
    <t>Mia, Lisa Farin's smaller dog</t>
  </si>
  <si>
    <t>Tipover</t>
  </si>
  <si>
    <t>Bob Duffner</t>
  </si>
  <si>
    <t>Women's Bowl</t>
  </si>
  <si>
    <t>Men's Bowl</t>
  </si>
  <si>
    <t>Joel Martin</t>
  </si>
  <si>
    <t xml:space="preserve">Caveman </t>
  </si>
  <si>
    <t>Rufus Knapp</t>
  </si>
  <si>
    <t>Javelin</t>
  </si>
  <si>
    <t>First Slalom Race</t>
  </si>
  <si>
    <t>tbd</t>
  </si>
  <si>
    <t>open boat</t>
  </si>
  <si>
    <t>none participated</t>
  </si>
  <si>
    <t>DR</t>
  </si>
  <si>
    <t>10 gate course - final score is best 2 of 3 runs added together</t>
  </si>
  <si>
    <t>Wier</t>
  </si>
  <si>
    <t>Megan</t>
  </si>
  <si>
    <t>Shepherd</t>
  </si>
  <si>
    <t xml:space="preserve">59th annual </t>
  </si>
  <si>
    <t>SOG</t>
  </si>
  <si>
    <t>Master</t>
  </si>
  <si>
    <t>FOG</t>
  </si>
  <si>
    <t>Senior</t>
  </si>
  <si>
    <t>Cle Elum River - Bridge to Reservoir - approx 2000 into the reservoir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</si>
</sst>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15" fontId="0" fillId="0" borderId="0" xfId="0" applyNumberFormat="1"/>
    <xf numFmtId="20" fontId="0" fillId="0" borderId="0" xfId="0" applyNumberFormat="1"/>
    <xf numFmtId="46" fontId="0" fillId="0" borderId="0" xfId="0" applyNumberFormat="1"/>
    <xf numFmtId="0" fontId="6" fillId="4" borderId="0" xfId="0" applyFont="1" applyFill="1"/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2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S43" totalsRowShown="0" headerRowDxfId="20" dataDxfId="19">
  <autoFilter ref="A4:S43"/>
  <sortState ref="A5:S43">
    <sortCondition ref="A4:A43"/>
  </sortState>
  <tableColumns count="19">
    <tableColumn id="1" name="Class" dataDxfId="18"/>
    <tableColumn id="2" name="Age Group" dataDxfId="17"/>
    <tableColumn id="3" name="Bib" dataDxfId="16"/>
    <tableColumn id="4" name="Name" dataDxfId="15"/>
    <tableColumn id="5" name="Last Name" dataDxfId="14"/>
    <tableColumn id="6" name="Time1" dataDxfId="13"/>
    <tableColumn id="7" name="Penalties1" dataDxfId="12"/>
    <tableColumn id="8" name="Total1" dataDxfId="11"/>
    <tableColumn id="9" name="Time2" dataDxfId="10"/>
    <tableColumn id="10" name="Penalties2" dataDxfId="9"/>
    <tableColumn id="11" name="Total2" dataDxfId="8"/>
    <tableColumn id="16" name="Time3" dataDxfId="7"/>
    <tableColumn id="17" name="Penalties3" dataDxfId="6"/>
    <tableColumn id="18" name="Total3" dataDxfId="5">
      <calculatedColumnFormula>Table1[[#This Row],[Time3]]+Table1[Penalties3]</calculatedColumnFormula>
    </tableColumn>
    <tableColumn id="12" name="BestTime" dataDxfId="4">
      <calculatedColumnFormula>IF(I5,IF(H5&lt;K5,H5,K5),H5)</calculatedColumnFormula>
    </tableColumn>
    <tableColumn id="19" name="Best2Added" dataDxfId="3">
      <calculatedColumnFormula>MIN(Table1[[#This Row],[Total1]]+Table1[[#This Row],[Total2]],Table1[[#This Row],[Total1]]+Table1[[#This Row],[Total3]],Table1[[#This Row],[Total2]]+Table1[[#This Row],[Total3]])</calculatedColumnFormula>
    </tableColumn>
    <tableColumn id="15" name="Place" dataDxfId="2"/>
    <tableColumn id="14" name="Age on 01/01" dataDxfId="1"/>
    <tableColumn id="13" name="No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showRuler="0" topLeftCell="A19" zoomScale="125" workbookViewId="0">
      <selection activeCell="A28" sqref="A28:E37"/>
    </sheetView>
  </sheetViews>
  <sheetFormatPr defaultColWidth="8.8203125" defaultRowHeight="14.35" x14ac:dyDescent="0.5"/>
  <cols>
    <col min="1" max="1" width="13.8203125" style="1" customWidth="1"/>
    <col min="2" max="2" width="7.3515625" style="1" customWidth="1"/>
    <col min="3" max="3" width="8.8203125" style="1" customWidth="1"/>
    <col min="4" max="4" width="13.64453125" style="1" customWidth="1"/>
    <col min="5" max="5" width="12.46875" style="1" customWidth="1"/>
    <col min="6" max="6" width="8.8203125" style="1"/>
    <col min="7" max="7" width="11" style="1" customWidth="1"/>
    <col min="8" max="9" width="8.8203125" style="1"/>
    <col min="10" max="10" width="11" style="1" customWidth="1"/>
    <col min="11" max="11" width="8.8203125" style="1"/>
    <col min="12" max="14" width="8.8203125" style="7"/>
    <col min="15" max="15" width="10.17578125" style="1" customWidth="1"/>
    <col min="16" max="17" width="10.17578125" style="7" customWidth="1"/>
    <col min="18" max="18" width="8.8203125" style="1"/>
    <col min="20" max="20" width="8.8203125" style="1"/>
    <col min="21" max="21" width="9.64453125" style="1" bestFit="1" customWidth="1"/>
    <col min="22" max="16384" width="8.8203125" style="1"/>
  </cols>
  <sheetData>
    <row r="1" spans="1:21" s="6" customFormat="1" ht="21" x14ac:dyDescent="0.25">
      <c r="A1" s="4" t="s">
        <v>46</v>
      </c>
      <c r="B1" s="5"/>
      <c r="C1" s="5"/>
    </row>
    <row r="2" spans="1:21" s="6" customFormat="1" ht="21" x14ac:dyDescent="0.25">
      <c r="A2" s="4" t="s">
        <v>95</v>
      </c>
      <c r="B2" s="5"/>
      <c r="C2" s="5"/>
    </row>
    <row r="3" spans="1:21" s="6" customFormat="1" ht="21" x14ac:dyDescent="0.25">
      <c r="A3" s="4" t="s">
        <v>47</v>
      </c>
      <c r="B3" s="5"/>
      <c r="C3" s="5" t="s">
        <v>48</v>
      </c>
      <c r="F3" s="6" t="s">
        <v>91</v>
      </c>
    </row>
    <row r="4" spans="1:21" s="2" customFormat="1" ht="15" x14ac:dyDescent="0.2">
      <c r="A4" s="2" t="s">
        <v>20</v>
      </c>
      <c r="B4" s="2" t="s">
        <v>15</v>
      </c>
      <c r="C4" s="2" t="s">
        <v>25</v>
      </c>
      <c r="D4" s="2" t="s">
        <v>21</v>
      </c>
      <c r="E4" s="2" t="s">
        <v>3</v>
      </c>
      <c r="F4" s="2" t="s">
        <v>33</v>
      </c>
      <c r="G4" s="2" t="s">
        <v>22</v>
      </c>
      <c r="H4" s="2" t="s">
        <v>23</v>
      </c>
      <c r="I4" s="2" t="s">
        <v>24</v>
      </c>
      <c r="J4" s="2" t="s">
        <v>0</v>
      </c>
      <c r="K4" s="2" t="s">
        <v>1</v>
      </c>
      <c r="L4" s="2" t="s">
        <v>52</v>
      </c>
      <c r="M4" s="2" t="s">
        <v>53</v>
      </c>
      <c r="N4" s="2" t="s">
        <v>51</v>
      </c>
      <c r="O4" s="2" t="s">
        <v>2</v>
      </c>
      <c r="P4" s="2" t="s">
        <v>54</v>
      </c>
      <c r="Q4" s="2" t="s">
        <v>6</v>
      </c>
      <c r="R4" s="2" t="s">
        <v>40</v>
      </c>
      <c r="S4" s="2" t="s">
        <v>41</v>
      </c>
    </row>
    <row r="5" spans="1:21" s="7" customFormat="1" ht="15" x14ac:dyDescent="0.2">
      <c r="A5" s="7" t="s">
        <v>44</v>
      </c>
      <c r="B5" s="7" t="s">
        <v>99</v>
      </c>
      <c r="D5" s="7" t="s">
        <v>32</v>
      </c>
      <c r="E5" s="7" t="s">
        <v>92</v>
      </c>
      <c r="F5" s="7">
        <v>87</v>
      </c>
      <c r="G5" s="7">
        <v>2</v>
      </c>
      <c r="H5" s="7">
        <f t="shared" ref="H5:H26" si="0">F5+G5</f>
        <v>89</v>
      </c>
      <c r="I5" s="7">
        <v>87</v>
      </c>
      <c r="J5" s="7">
        <v>2</v>
      </c>
      <c r="K5" s="7">
        <f t="shared" ref="K5:K26" si="1">I5+J5</f>
        <v>89</v>
      </c>
      <c r="L5" s="7">
        <v>999</v>
      </c>
      <c r="N5" s="7">
        <f>Table1[[#This Row],[Time3]]+Table1[Penalties3]</f>
        <v>999</v>
      </c>
      <c r="O5" s="15">
        <f t="shared" ref="O5:O12" si="2">IF(I5,IF(H5&lt;K5,H5,K5),H5)</f>
        <v>89</v>
      </c>
      <c r="P5" s="15">
        <f>MIN(Table1[[#This Row],[Total1]]+Table1[[#This Row],[Total2]],Table1[[#This Row],[Total1]]+Table1[[#This Row],[Total3]],Table1[[#This Row],[Total2]]+Table1[[#This Row],[Total3]])</f>
        <v>178</v>
      </c>
      <c r="S5"/>
    </row>
    <row r="6" spans="1:21" s="7" customFormat="1" ht="15" x14ac:dyDescent="0.2">
      <c r="A6" s="7" t="s">
        <v>44</v>
      </c>
      <c r="C6" s="7">
        <v>51</v>
      </c>
      <c r="D6" s="7" t="s">
        <v>55</v>
      </c>
      <c r="E6" s="7" t="s">
        <v>62</v>
      </c>
      <c r="F6" s="7">
        <v>106.8</v>
      </c>
      <c r="G6" s="7">
        <v>0</v>
      </c>
      <c r="H6" s="7">
        <f t="shared" si="0"/>
        <v>106.8</v>
      </c>
      <c r="I6" s="7">
        <v>110.06</v>
      </c>
      <c r="J6" s="7">
        <v>2</v>
      </c>
      <c r="K6" s="7">
        <f t="shared" si="1"/>
        <v>112.06</v>
      </c>
      <c r="L6" s="7">
        <v>999</v>
      </c>
      <c r="N6" s="7">
        <f>Table1[[#This Row],[Time3]]+Table1[Penalties3]</f>
        <v>999</v>
      </c>
      <c r="O6" s="15">
        <f t="shared" si="2"/>
        <v>106.8</v>
      </c>
      <c r="P6" s="15">
        <f>MIN(Table1[[#This Row],[Total1]]+Table1[[#This Row],[Total2]],Table1[[#This Row],[Total1]]+Table1[[#This Row],[Total3]],Table1[[#This Row],[Total2]]+Table1[[#This Row],[Total3]])</f>
        <v>218.86</v>
      </c>
      <c r="S6"/>
    </row>
    <row r="7" spans="1:21" ht="15" x14ac:dyDescent="0.2">
      <c r="A7" s="1" t="s">
        <v>45</v>
      </c>
      <c r="B7" s="1" t="s">
        <v>97</v>
      </c>
      <c r="C7" s="1">
        <v>21</v>
      </c>
      <c r="D7" s="1" t="s">
        <v>11</v>
      </c>
      <c r="E7" s="1" t="s">
        <v>12</v>
      </c>
      <c r="F7" s="1">
        <v>72.08</v>
      </c>
      <c r="G7" s="1">
        <v>2</v>
      </c>
      <c r="H7" s="7">
        <f t="shared" si="0"/>
        <v>74.08</v>
      </c>
      <c r="I7" s="1">
        <v>71.33</v>
      </c>
      <c r="J7" s="1">
        <v>0</v>
      </c>
      <c r="K7" s="1">
        <f t="shared" si="1"/>
        <v>71.33</v>
      </c>
      <c r="L7" s="7">
        <v>69.23</v>
      </c>
      <c r="M7" s="7">
        <v>0</v>
      </c>
      <c r="N7" s="7">
        <f>Table1[[#This Row],[Time3]]+Table1[Penalties3]</f>
        <v>69.23</v>
      </c>
      <c r="O7" s="15">
        <f t="shared" si="2"/>
        <v>71.33</v>
      </c>
      <c r="P7" s="15">
        <f>MIN(Table1[[#This Row],[Total1]]+Table1[[#This Row],[Total2]],Table1[[#This Row],[Total1]]+Table1[[#This Row],[Total3]],Table1[[#This Row],[Total2]]+Table1[[#This Row],[Total3]])</f>
        <v>140.56</v>
      </c>
      <c r="S7" s="7"/>
    </row>
    <row r="8" spans="1:21" s="7" customFormat="1" ht="15" x14ac:dyDescent="0.2">
      <c r="A8" s="7" t="s">
        <v>45</v>
      </c>
      <c r="B8" s="7" t="s">
        <v>98</v>
      </c>
      <c r="D8" s="7" t="s">
        <v>18</v>
      </c>
      <c r="E8" s="7" t="s">
        <v>19</v>
      </c>
      <c r="F8" s="7">
        <v>69.77</v>
      </c>
      <c r="G8" s="7">
        <v>0</v>
      </c>
      <c r="H8" s="7">
        <f t="shared" si="0"/>
        <v>69.77</v>
      </c>
      <c r="I8" s="7">
        <v>78.48</v>
      </c>
      <c r="J8" s="7">
        <v>4</v>
      </c>
      <c r="K8" s="7">
        <f t="shared" si="1"/>
        <v>82.48</v>
      </c>
      <c r="L8" s="7">
        <v>76.83</v>
      </c>
      <c r="M8" s="7">
        <v>0</v>
      </c>
      <c r="N8" s="7">
        <f>Table1[[#This Row],[Time3]]+Table1[Penalties3]</f>
        <v>76.83</v>
      </c>
      <c r="O8" s="15">
        <f t="shared" si="2"/>
        <v>69.77</v>
      </c>
      <c r="P8" s="15">
        <f>MIN(Table1[[#This Row],[Total1]]+Table1[[#This Row],[Total2]],Table1[[#This Row],[Total1]]+Table1[[#This Row],[Total3]],Table1[[#This Row],[Total2]]+Table1[[#This Row],[Total3]])</f>
        <v>146.6</v>
      </c>
      <c r="S8"/>
    </row>
    <row r="9" spans="1:21" ht="15" x14ac:dyDescent="0.2">
      <c r="A9" s="1" t="s">
        <v>45</v>
      </c>
      <c r="D9" s="1" t="s">
        <v>49</v>
      </c>
      <c r="E9" s="1" t="s">
        <v>61</v>
      </c>
      <c r="F9" s="1">
        <v>74.98</v>
      </c>
      <c r="G9" s="1">
        <v>0</v>
      </c>
      <c r="H9" s="1">
        <f t="shared" si="0"/>
        <v>74.98</v>
      </c>
      <c r="I9" s="1">
        <v>77.08</v>
      </c>
      <c r="J9" s="1">
        <v>4</v>
      </c>
      <c r="K9" s="1">
        <f t="shared" si="1"/>
        <v>81.08</v>
      </c>
      <c r="L9" s="7">
        <v>88.8</v>
      </c>
      <c r="M9" s="7">
        <v>4</v>
      </c>
      <c r="N9" s="7">
        <f>Table1[[#This Row],[Time3]]+Table1[Penalties3]</f>
        <v>92.8</v>
      </c>
      <c r="O9" s="15">
        <f t="shared" si="2"/>
        <v>74.98</v>
      </c>
      <c r="P9" s="15">
        <f>MIN(Table1[[#This Row],[Total1]]+Table1[[#This Row],[Total2]],Table1[[#This Row],[Total1]]+Table1[[#This Row],[Total3]],Table1[[#This Row],[Total2]]+Table1[[#This Row],[Total3]])</f>
        <v>156.06</v>
      </c>
    </row>
    <row r="10" spans="1:21" s="7" customFormat="1" ht="15" x14ac:dyDescent="0.2">
      <c r="A10" s="7" t="s">
        <v>45</v>
      </c>
      <c r="B10" s="7" t="s">
        <v>96</v>
      </c>
      <c r="C10" s="7">
        <v>28</v>
      </c>
      <c r="D10" s="7" t="s">
        <v>30</v>
      </c>
      <c r="E10" s="7" t="s">
        <v>31</v>
      </c>
      <c r="F10" s="7">
        <v>82.08</v>
      </c>
      <c r="G10" s="7">
        <v>0</v>
      </c>
      <c r="H10" s="7">
        <f t="shared" si="0"/>
        <v>82.08</v>
      </c>
      <c r="I10" s="7">
        <v>85.55</v>
      </c>
      <c r="J10" s="7">
        <v>0</v>
      </c>
      <c r="K10" s="7">
        <f t="shared" si="1"/>
        <v>85.55</v>
      </c>
      <c r="L10" s="7">
        <v>81.89</v>
      </c>
      <c r="M10" s="7">
        <v>0</v>
      </c>
      <c r="N10" s="7">
        <f>Table1[[#This Row],[Time3]]+Table1[Penalties3]</f>
        <v>81.89</v>
      </c>
      <c r="O10" s="15">
        <f t="shared" si="2"/>
        <v>82.08</v>
      </c>
      <c r="P10" s="15">
        <f>MIN(Table1[[#This Row],[Total1]]+Table1[[#This Row],[Total2]],Table1[[#This Row],[Total1]]+Table1[[#This Row],[Total3]],Table1[[#This Row],[Total2]]+Table1[[#This Row],[Total3]])</f>
        <v>163.97</v>
      </c>
      <c r="S10"/>
    </row>
    <row r="11" spans="1:21" s="7" customFormat="1" ht="15" x14ac:dyDescent="0.2">
      <c r="A11" s="7" t="s">
        <v>45</v>
      </c>
      <c r="B11" s="7" t="s">
        <v>96</v>
      </c>
      <c r="C11" s="7">
        <v>25</v>
      </c>
      <c r="D11" s="7" t="s">
        <v>4</v>
      </c>
      <c r="E11" s="7" t="s">
        <v>5</v>
      </c>
      <c r="F11" s="7">
        <v>84.98</v>
      </c>
      <c r="G11" s="7">
        <v>0</v>
      </c>
      <c r="H11" s="7">
        <f t="shared" si="0"/>
        <v>84.98</v>
      </c>
      <c r="I11" s="7">
        <v>83.39</v>
      </c>
      <c r="J11" s="7">
        <v>0</v>
      </c>
      <c r="K11" s="7">
        <f t="shared" si="1"/>
        <v>83.39</v>
      </c>
      <c r="L11" s="7">
        <v>83.73</v>
      </c>
      <c r="M11" s="7">
        <v>0</v>
      </c>
      <c r="N11" s="7">
        <f>Table1[[#This Row],[Time3]]+Table1[Penalties3]</f>
        <v>83.73</v>
      </c>
      <c r="O11" s="15">
        <f t="shared" si="2"/>
        <v>83.39</v>
      </c>
      <c r="P11" s="15">
        <f>MIN(Table1[[#This Row],[Total1]]+Table1[[#This Row],[Total2]],Table1[[#This Row],[Total1]]+Table1[[#This Row],[Total3]],Table1[[#This Row],[Total2]]+Table1[[#This Row],[Total3]])</f>
        <v>167.12</v>
      </c>
      <c r="S11"/>
    </row>
    <row r="12" spans="1:21" ht="15" x14ac:dyDescent="0.2">
      <c r="A12" s="1" t="s">
        <v>45</v>
      </c>
      <c r="B12" s="1" t="s">
        <v>96</v>
      </c>
      <c r="C12" s="1">
        <v>29</v>
      </c>
      <c r="D12" s="1" t="s">
        <v>26</v>
      </c>
      <c r="E12" s="1" t="s">
        <v>27</v>
      </c>
      <c r="F12" s="1">
        <v>99.02</v>
      </c>
      <c r="G12" s="1">
        <v>2</v>
      </c>
      <c r="H12" s="1">
        <f t="shared" si="0"/>
        <v>101.02</v>
      </c>
      <c r="I12" s="1">
        <v>90.17</v>
      </c>
      <c r="J12" s="1">
        <v>2</v>
      </c>
      <c r="K12" s="1">
        <f t="shared" si="1"/>
        <v>92.17</v>
      </c>
      <c r="L12" s="7">
        <v>118.27</v>
      </c>
      <c r="M12" s="7">
        <v>50</v>
      </c>
      <c r="N12" s="7">
        <f>Table1[[#This Row],[Time3]]+Table1[Penalties3]</f>
        <v>168.26999999999998</v>
      </c>
      <c r="O12" s="15">
        <f t="shared" si="2"/>
        <v>92.17</v>
      </c>
      <c r="P12" s="15">
        <f>MIN(Table1[[#This Row],[Total1]]+Table1[[#This Row],[Total2]],Table1[[#This Row],[Total1]]+Table1[[#This Row],[Total3]],Table1[[#This Row],[Total2]]+Table1[[#This Row],[Total3]])</f>
        <v>193.19</v>
      </c>
      <c r="S12" s="7"/>
    </row>
    <row r="13" spans="1:21" ht="15" x14ac:dyDescent="0.2">
      <c r="A13" s="1" t="s">
        <v>38</v>
      </c>
      <c r="C13" s="1">
        <v>33</v>
      </c>
      <c r="D13" s="1" t="s">
        <v>49</v>
      </c>
      <c r="E13" s="1" t="s">
        <v>50</v>
      </c>
      <c r="F13" s="1">
        <v>83.83</v>
      </c>
      <c r="G13" s="1">
        <v>0</v>
      </c>
      <c r="H13" s="1">
        <f t="shared" si="0"/>
        <v>83.83</v>
      </c>
      <c r="I13" s="1">
        <v>86.27</v>
      </c>
      <c r="J13" s="1">
        <v>2</v>
      </c>
      <c r="K13" s="7">
        <f t="shared" si="1"/>
        <v>88.27</v>
      </c>
      <c r="L13" s="7">
        <v>999</v>
      </c>
      <c r="N13" s="7">
        <f>Table1[[#This Row],[Time3]]+Table1[Penalties3]</f>
        <v>999</v>
      </c>
      <c r="O13" s="15">
        <f>IF(I13,IF(H13&lt;K13,H13,K13),H13)</f>
        <v>83.83</v>
      </c>
      <c r="P13" s="15">
        <f>MIN(Table1[[#This Row],[Total1]]+Table1[[#This Row],[Total2]],Table1[[#This Row],[Total1]]+Table1[[#This Row],[Total3]],Table1[[#This Row],[Total2]]+Table1[[#This Row],[Total3]])</f>
        <v>172.1</v>
      </c>
      <c r="Q13" s="13"/>
      <c r="S13" s="7"/>
    </row>
    <row r="14" spans="1:21" ht="15" x14ac:dyDescent="0.2">
      <c r="A14" s="7" t="s">
        <v>38</v>
      </c>
      <c r="C14" s="1">
        <v>30</v>
      </c>
      <c r="D14" s="1" t="s">
        <v>55</v>
      </c>
      <c r="E14" s="1" t="s">
        <v>62</v>
      </c>
      <c r="F14" s="1">
        <v>96.33</v>
      </c>
      <c r="G14" s="1">
        <v>0</v>
      </c>
      <c r="H14" s="1">
        <f t="shared" si="0"/>
        <v>96.33</v>
      </c>
      <c r="I14" s="1">
        <v>100.23</v>
      </c>
      <c r="J14" s="1">
        <v>0</v>
      </c>
      <c r="K14" s="1">
        <f t="shared" si="1"/>
        <v>100.23</v>
      </c>
      <c r="L14" s="7">
        <v>98.33</v>
      </c>
      <c r="M14" s="7">
        <v>0</v>
      </c>
      <c r="N14" s="7">
        <f>Table1[[#This Row],[Time3]]+Table1[Penalties3]</f>
        <v>98.33</v>
      </c>
      <c r="O14" s="15">
        <f>IF(I14,IF(H14&lt;K14,H14,K14),H14)</f>
        <v>96.33</v>
      </c>
      <c r="P14" s="15">
        <f>MIN(Table1[[#This Row],[Total1]]+Table1[[#This Row],[Total2]],Table1[[#This Row],[Total1]]+Table1[[#This Row],[Total3]],Table1[[#This Row],[Total2]]+Table1[[#This Row],[Total3]])</f>
        <v>194.66</v>
      </c>
      <c r="U14" s="3"/>
    </row>
    <row r="15" spans="1:21" ht="15" x14ac:dyDescent="0.2">
      <c r="A15" s="1" t="s">
        <v>38</v>
      </c>
      <c r="C15" s="1">
        <v>12</v>
      </c>
      <c r="D15" s="1" t="s">
        <v>30</v>
      </c>
      <c r="E15" s="1" t="s">
        <v>56</v>
      </c>
      <c r="F15" s="1">
        <v>98.86</v>
      </c>
      <c r="G15" s="1">
        <v>2</v>
      </c>
      <c r="H15" s="7">
        <f t="shared" si="0"/>
        <v>100.86</v>
      </c>
      <c r="I15" s="1">
        <v>98.55</v>
      </c>
      <c r="J15" s="1">
        <v>2</v>
      </c>
      <c r="K15" s="7">
        <f t="shared" si="1"/>
        <v>100.55</v>
      </c>
      <c r="L15" s="7">
        <v>99.71</v>
      </c>
      <c r="M15" s="7">
        <v>0</v>
      </c>
      <c r="N15" s="7">
        <f>Table1[[#This Row],[Time3]]+Table1[Penalties3]</f>
        <v>99.71</v>
      </c>
      <c r="O15" s="15">
        <f>IF(I15,IF(H15&lt;K15,H15,K15),H15)</f>
        <v>100.55</v>
      </c>
      <c r="P15" s="15">
        <f>MIN(Table1[[#This Row],[Total1]]+Table1[[#This Row],[Total2]],Table1[[#This Row],[Total1]]+Table1[[#This Row],[Total3]],Table1[[#This Row],[Total2]]+Table1[[#This Row],[Total3]])</f>
        <v>200.26</v>
      </c>
      <c r="Q15" s="13"/>
      <c r="S15" s="7"/>
    </row>
    <row r="16" spans="1:21" ht="15" x14ac:dyDescent="0.2">
      <c r="A16" s="1" t="s">
        <v>38</v>
      </c>
      <c r="B16" s="1" t="s">
        <v>96</v>
      </c>
      <c r="C16" s="1">
        <v>15</v>
      </c>
      <c r="D16" s="1" t="s">
        <v>28</v>
      </c>
      <c r="E16" s="1" t="s">
        <v>29</v>
      </c>
      <c r="F16" s="1">
        <v>100.39</v>
      </c>
      <c r="G16" s="1">
        <v>0</v>
      </c>
      <c r="H16" s="1">
        <f t="shared" si="0"/>
        <v>100.39</v>
      </c>
      <c r="I16" s="1">
        <v>98.4</v>
      </c>
      <c r="J16" s="1">
        <v>2</v>
      </c>
      <c r="K16" s="1">
        <f t="shared" si="1"/>
        <v>100.4</v>
      </c>
      <c r="L16" s="7">
        <v>102</v>
      </c>
      <c r="M16" s="7">
        <v>4</v>
      </c>
      <c r="N16" s="7">
        <f>Table1[[#This Row],[Time3]]+Table1[Penalties3]</f>
        <v>106</v>
      </c>
      <c r="O16" s="15">
        <f>MIN(Table1[[#This Row],[Total1]],Table1[[#This Row],[Total2]],Table1[[#This Row],[Total3]])</f>
        <v>100.39</v>
      </c>
      <c r="P16" s="15">
        <f>MIN(Table1[[#This Row],[Total1]]+Table1[[#This Row],[Total2]],Table1[[#This Row],[Total1]]+Table1[[#This Row],[Total3]],Table1[[#This Row],[Total2]]+Table1[[#This Row],[Total3]])</f>
        <v>200.79000000000002</v>
      </c>
    </row>
    <row r="17" spans="1:21" ht="15" x14ac:dyDescent="0.2">
      <c r="A17" s="1" t="s">
        <v>38</v>
      </c>
      <c r="C17" s="1">
        <v>11</v>
      </c>
      <c r="D17" s="7" t="s">
        <v>57</v>
      </c>
      <c r="E17" s="7" t="s">
        <v>58</v>
      </c>
      <c r="F17" s="1">
        <v>115.5</v>
      </c>
      <c r="G17" s="1">
        <v>4</v>
      </c>
      <c r="H17" s="1">
        <f t="shared" si="0"/>
        <v>119.5</v>
      </c>
      <c r="I17" s="1">
        <v>114.63</v>
      </c>
      <c r="J17" s="1">
        <v>52</v>
      </c>
      <c r="K17" s="1">
        <f t="shared" si="1"/>
        <v>166.63</v>
      </c>
      <c r="L17" s="7">
        <v>109.87</v>
      </c>
      <c r="M17" s="7">
        <v>2</v>
      </c>
      <c r="N17" s="7">
        <f>Table1[[#This Row],[Time3]]+Table1[Penalties3]</f>
        <v>111.87</v>
      </c>
      <c r="O17" s="15">
        <f t="shared" ref="O17:O26" si="3">IF(I17,IF(H17&lt;K17,H17,K17),H17)</f>
        <v>119.5</v>
      </c>
      <c r="P17" s="15">
        <f>MIN(Table1[[#This Row],[Total1]]+Table1[[#This Row],[Total2]],Table1[[#This Row],[Total1]]+Table1[[#This Row],[Total3]],Table1[[#This Row],[Total2]]+Table1[[#This Row],[Total3]])</f>
        <v>231.37</v>
      </c>
      <c r="S17" s="7"/>
    </row>
    <row r="18" spans="1:21" ht="15" x14ac:dyDescent="0.2">
      <c r="A18" s="7" t="s">
        <v>38</v>
      </c>
      <c r="C18" s="1">
        <v>13</v>
      </c>
      <c r="D18" s="1" t="s">
        <v>59</v>
      </c>
      <c r="E18" s="1" t="s">
        <v>60</v>
      </c>
      <c r="F18" s="1">
        <v>115.32</v>
      </c>
      <c r="G18" s="1">
        <v>52</v>
      </c>
      <c r="H18" s="1">
        <f t="shared" si="0"/>
        <v>167.32</v>
      </c>
      <c r="I18" s="1">
        <v>112.78</v>
      </c>
      <c r="J18" s="1">
        <v>0</v>
      </c>
      <c r="K18" s="1">
        <f t="shared" si="1"/>
        <v>112.78</v>
      </c>
      <c r="L18" s="7">
        <v>117.89</v>
      </c>
      <c r="M18" s="7">
        <v>2</v>
      </c>
      <c r="N18" s="7">
        <f>Table1[[#This Row],[Time3]]+Table1[Penalties3]</f>
        <v>119.89</v>
      </c>
      <c r="O18" s="15">
        <f t="shared" si="3"/>
        <v>112.78</v>
      </c>
      <c r="P18" s="15">
        <f>MIN(Table1[[#This Row],[Total1]]+Table1[[#This Row],[Total2]],Table1[[#This Row],[Total1]]+Table1[[#This Row],[Total3]],Table1[[#This Row],[Total2]]+Table1[[#This Row],[Total3]])</f>
        <v>232.67000000000002</v>
      </c>
      <c r="U18" s="3"/>
    </row>
    <row r="19" spans="1:21" ht="15" x14ac:dyDescent="0.2">
      <c r="A19" s="7" t="s">
        <v>39</v>
      </c>
      <c r="B19" s="1" t="s">
        <v>96</v>
      </c>
      <c r="C19" s="1">
        <v>19</v>
      </c>
      <c r="D19" s="1" t="s">
        <v>13</v>
      </c>
      <c r="E19" s="1" t="s">
        <v>14</v>
      </c>
      <c r="F19" s="1">
        <v>99.77</v>
      </c>
      <c r="G19" s="1">
        <v>0</v>
      </c>
      <c r="H19" s="1">
        <f t="shared" si="0"/>
        <v>99.77</v>
      </c>
      <c r="I19" s="1">
        <v>97.84</v>
      </c>
      <c r="J19" s="1">
        <v>0</v>
      </c>
      <c r="K19" s="1">
        <f t="shared" si="1"/>
        <v>97.84</v>
      </c>
      <c r="L19" s="7">
        <v>99.93</v>
      </c>
      <c r="M19" s="7">
        <v>0</v>
      </c>
      <c r="N19" s="7">
        <f>Table1[[#This Row],[Time3]]+Table1[Penalties3]</f>
        <v>99.93</v>
      </c>
      <c r="O19" s="15">
        <f t="shared" si="3"/>
        <v>97.84</v>
      </c>
      <c r="P19" s="15">
        <f>MIN(Table1[[#This Row],[Total1]]+Table1[[#This Row],[Total2]],Table1[[#This Row],[Total1]]+Table1[[#This Row],[Total3]],Table1[[#This Row],[Total2]]+Table1[[#This Row],[Total3]])</f>
        <v>197.61</v>
      </c>
    </row>
    <row r="20" spans="1:21" s="7" customFormat="1" ht="15" x14ac:dyDescent="0.2">
      <c r="A20" s="7" t="s">
        <v>39</v>
      </c>
      <c r="B20" s="7" t="s">
        <v>98</v>
      </c>
      <c r="C20" s="7">
        <v>18</v>
      </c>
      <c r="D20" s="7" t="s">
        <v>8</v>
      </c>
      <c r="E20" s="7" t="s">
        <v>9</v>
      </c>
      <c r="F20" s="7">
        <v>102.48</v>
      </c>
      <c r="G20" s="7">
        <v>2</v>
      </c>
      <c r="H20" s="7">
        <f t="shared" si="0"/>
        <v>104.48</v>
      </c>
      <c r="I20" s="7">
        <v>103.16</v>
      </c>
      <c r="J20" s="7">
        <v>2</v>
      </c>
      <c r="K20" s="7">
        <f t="shared" si="1"/>
        <v>105.16</v>
      </c>
      <c r="L20" s="7">
        <v>96</v>
      </c>
      <c r="M20" s="7">
        <v>0</v>
      </c>
      <c r="N20" s="7">
        <f>Table1[[#This Row],[Time3]]+Table1[Penalties3]</f>
        <v>96</v>
      </c>
      <c r="O20" s="15">
        <f t="shared" si="3"/>
        <v>104.48</v>
      </c>
      <c r="P20" s="15">
        <f>MIN(Table1[[#This Row],[Total1]]+Table1[[#This Row],[Total2]],Table1[[#This Row],[Total1]]+Table1[[#This Row],[Total3]],Table1[[#This Row],[Total2]]+Table1[[#This Row],[Total3]])</f>
        <v>200.48000000000002</v>
      </c>
      <c r="S20"/>
    </row>
    <row r="21" spans="1:21" ht="15" x14ac:dyDescent="0.2">
      <c r="A21" s="1" t="s">
        <v>39</v>
      </c>
      <c r="B21" s="1" t="s">
        <v>96</v>
      </c>
      <c r="C21" s="1">
        <v>17</v>
      </c>
      <c r="D21" s="1" t="s">
        <v>10</v>
      </c>
      <c r="E21" s="1" t="s">
        <v>66</v>
      </c>
      <c r="F21" s="1">
        <v>121.89</v>
      </c>
      <c r="G21" s="1">
        <v>52</v>
      </c>
      <c r="H21" s="1">
        <f t="shared" si="0"/>
        <v>173.89</v>
      </c>
      <c r="I21" s="1">
        <v>123.08</v>
      </c>
      <c r="J21" s="1">
        <v>54</v>
      </c>
      <c r="K21" s="1">
        <f t="shared" si="1"/>
        <v>177.07999999999998</v>
      </c>
      <c r="L21" s="7">
        <v>999</v>
      </c>
      <c r="N21" s="7">
        <f>Table1[[#This Row],[Time3]]+Table1[Penalties3]</f>
        <v>999</v>
      </c>
      <c r="O21" s="15">
        <f t="shared" si="3"/>
        <v>173.89</v>
      </c>
      <c r="P21" s="15">
        <f>MIN(Table1[[#This Row],[Total1]]+Table1[[#This Row],[Total2]],Table1[[#This Row],[Total1]]+Table1[[#This Row],[Total3]],Table1[[#This Row],[Total2]]+Table1[[#This Row],[Total3]])</f>
        <v>350.96999999999997</v>
      </c>
      <c r="S21" s="7"/>
    </row>
    <row r="22" spans="1:21" ht="15" x14ac:dyDescent="0.2">
      <c r="A22" s="1" t="s">
        <v>7</v>
      </c>
      <c r="C22" s="1">
        <v>37</v>
      </c>
      <c r="D22" s="1" t="s">
        <v>63</v>
      </c>
      <c r="E22" s="1" t="s">
        <v>64</v>
      </c>
      <c r="F22" s="1">
        <v>163.66999999999999</v>
      </c>
      <c r="G22" s="1">
        <v>50</v>
      </c>
      <c r="H22" s="1">
        <f t="shared" si="0"/>
        <v>213.67</v>
      </c>
      <c r="I22" s="1">
        <v>122.67</v>
      </c>
      <c r="J22" s="1">
        <v>2</v>
      </c>
      <c r="K22" s="1">
        <f t="shared" si="1"/>
        <v>124.67</v>
      </c>
      <c r="L22" s="7">
        <v>127.55</v>
      </c>
      <c r="M22" s="7">
        <v>0</v>
      </c>
      <c r="N22" s="7">
        <f>Table1[[#This Row],[Time3]]+Table1[Penalties3]</f>
        <v>127.55</v>
      </c>
      <c r="O22" s="15">
        <f t="shared" si="3"/>
        <v>124.67</v>
      </c>
      <c r="P22" s="15">
        <f>MIN(Table1[[#This Row],[Total1]]+Table1[[#This Row],[Total2]],Table1[[#This Row],[Total1]]+Table1[[#This Row],[Total3]],Table1[[#This Row],[Total2]]+Table1[[#This Row],[Total3]])</f>
        <v>252.22</v>
      </c>
    </row>
    <row r="23" spans="1:21" s="7" customFormat="1" ht="15" x14ac:dyDescent="0.2">
      <c r="A23" s="7" t="s">
        <v>7</v>
      </c>
      <c r="C23" s="7">
        <v>34</v>
      </c>
      <c r="D23" s="7" t="s">
        <v>65</v>
      </c>
      <c r="E23" s="7" t="s">
        <v>94</v>
      </c>
      <c r="F23" s="7">
        <v>123.11</v>
      </c>
      <c r="G23" s="7">
        <v>4</v>
      </c>
      <c r="H23" s="7">
        <f t="shared" si="0"/>
        <v>127.11</v>
      </c>
      <c r="I23" s="7">
        <v>123.7</v>
      </c>
      <c r="J23" s="7">
        <v>58</v>
      </c>
      <c r="K23" s="7">
        <f t="shared" si="1"/>
        <v>181.7</v>
      </c>
      <c r="L23" s="7">
        <v>121.58</v>
      </c>
      <c r="M23" s="7">
        <v>6</v>
      </c>
      <c r="N23" s="7">
        <f>Table1[[#This Row],[Time3]]+Table1[Penalties3]</f>
        <v>127.58</v>
      </c>
      <c r="O23" s="15">
        <f t="shared" si="3"/>
        <v>127.11</v>
      </c>
      <c r="P23" s="15">
        <f>MIN(Table1[[#This Row],[Total1]]+Table1[[#This Row],[Total2]],Table1[[#This Row],[Total1]]+Table1[[#This Row],[Total3]],Table1[[#This Row],[Total2]]+Table1[[#This Row],[Total3]])</f>
        <v>254.69</v>
      </c>
      <c r="S23"/>
    </row>
    <row r="24" spans="1:21" ht="15" x14ac:dyDescent="0.2">
      <c r="A24" s="7" t="s">
        <v>7</v>
      </c>
      <c r="B24" s="1" t="s">
        <v>99</v>
      </c>
      <c r="C24" s="1">
        <v>35</v>
      </c>
      <c r="D24" s="1" t="s">
        <v>93</v>
      </c>
      <c r="E24" s="1" t="s">
        <v>42</v>
      </c>
      <c r="F24" s="1">
        <v>138.52000000000001</v>
      </c>
      <c r="G24" s="1">
        <v>4</v>
      </c>
      <c r="H24" s="1">
        <f t="shared" si="0"/>
        <v>142.52000000000001</v>
      </c>
      <c r="I24" s="1">
        <v>160.38999999999999</v>
      </c>
      <c r="J24" s="1">
        <v>52</v>
      </c>
      <c r="K24" s="1">
        <f t="shared" si="1"/>
        <v>212.39</v>
      </c>
      <c r="L24" s="7">
        <v>131.30000000000001</v>
      </c>
      <c r="M24" s="7">
        <v>6</v>
      </c>
      <c r="N24" s="7">
        <f>Table1[[#This Row],[Time3]]+Table1[Penalties3]</f>
        <v>137.30000000000001</v>
      </c>
      <c r="O24" s="15">
        <f t="shared" si="3"/>
        <v>142.52000000000001</v>
      </c>
      <c r="P24" s="15">
        <f>MIN(Table1[[#This Row],[Total1]]+Table1[[#This Row],[Total2]],Table1[[#This Row],[Total1]]+Table1[[#This Row],[Total3]],Table1[[#This Row],[Total2]]+Table1[[#This Row],[Total3]])</f>
        <v>279.82000000000005</v>
      </c>
    </row>
    <row r="25" spans="1:21" ht="15" x14ac:dyDescent="0.2">
      <c r="A25" s="1" t="s">
        <v>7</v>
      </c>
      <c r="B25" s="1" t="s">
        <v>96</v>
      </c>
      <c r="C25" s="1">
        <v>36</v>
      </c>
      <c r="D25" s="7" t="s">
        <v>10</v>
      </c>
      <c r="E25" s="7" t="s">
        <v>66</v>
      </c>
      <c r="F25" s="1">
        <v>125.77</v>
      </c>
      <c r="G25" s="1">
        <v>50</v>
      </c>
      <c r="H25" s="1">
        <f t="shared" si="0"/>
        <v>175.76999999999998</v>
      </c>
      <c r="I25" s="1">
        <v>116.92</v>
      </c>
      <c r="J25" s="1">
        <v>2</v>
      </c>
      <c r="K25" s="7">
        <f t="shared" si="1"/>
        <v>118.92</v>
      </c>
      <c r="L25" s="7">
        <v>999</v>
      </c>
      <c r="N25" s="7">
        <f>Table1[[#This Row],[Time3]]+Table1[Penalties3]</f>
        <v>999</v>
      </c>
      <c r="O25" s="15">
        <f t="shared" si="3"/>
        <v>118.92</v>
      </c>
      <c r="P25" s="15">
        <f>MIN(Table1[[#This Row],[Total1]]+Table1[[#This Row],[Total2]],Table1[[#This Row],[Total1]]+Table1[[#This Row],[Total3]],Table1[[#This Row],[Total2]]+Table1[[#This Row],[Total3]])</f>
        <v>294.69</v>
      </c>
    </row>
    <row r="26" spans="1:21" ht="15" x14ac:dyDescent="0.2">
      <c r="A26" s="7" t="s">
        <v>43</v>
      </c>
      <c r="C26" s="1">
        <v>20</v>
      </c>
      <c r="D26" s="1" t="s">
        <v>16</v>
      </c>
      <c r="E26" s="1" t="s">
        <v>17</v>
      </c>
      <c r="F26" s="1">
        <v>97.4</v>
      </c>
      <c r="G26" s="1">
        <v>0</v>
      </c>
      <c r="H26" s="1">
        <f t="shared" si="0"/>
        <v>97.4</v>
      </c>
      <c r="I26" s="1">
        <v>97.4</v>
      </c>
      <c r="J26" s="1">
        <v>2</v>
      </c>
      <c r="K26" s="1">
        <f t="shared" si="1"/>
        <v>99.4</v>
      </c>
      <c r="L26" s="7">
        <v>999</v>
      </c>
      <c r="N26" s="7">
        <f>Table1[[#This Row],[Time3]]+Table1[Penalties3]</f>
        <v>999</v>
      </c>
      <c r="O26" s="15">
        <f t="shared" si="3"/>
        <v>97.4</v>
      </c>
      <c r="P26" s="15">
        <f>MIN(Table1[[#This Row],[Total1]]+Table1[[#This Row],[Total2]],Table1[[#This Row],[Total1]]+Table1[[#This Row],[Total3]],Table1[[#This Row],[Total2]]+Table1[[#This Row],[Total3]])</f>
        <v>196.8</v>
      </c>
      <c r="S26" s="7"/>
    </row>
    <row r="27" spans="1:21" ht="15" x14ac:dyDescent="0.2">
      <c r="K27" s="7"/>
      <c r="O27" s="7"/>
      <c r="S27" s="7"/>
    </row>
    <row r="28" spans="1:21" s="7" customFormat="1" x14ac:dyDescent="0.5">
      <c r="S28"/>
    </row>
    <row r="29" spans="1:21" s="7" customFormat="1" x14ac:dyDescent="0.5"/>
    <row r="30" spans="1:21" s="7" customFormat="1" x14ac:dyDescent="0.5">
      <c r="S30"/>
    </row>
    <row r="31" spans="1:21" x14ac:dyDescent="0.5">
      <c r="H31" s="7"/>
      <c r="K31" s="7"/>
      <c r="O31" s="7"/>
    </row>
    <row r="32" spans="1:21" x14ac:dyDescent="0.5">
      <c r="H32" s="7"/>
      <c r="K32" s="7"/>
      <c r="O32" s="7"/>
    </row>
    <row r="33" spans="1:19" x14ac:dyDescent="0.5">
      <c r="H33" s="7"/>
      <c r="K33" s="7"/>
      <c r="O33" s="7"/>
    </row>
    <row r="34" spans="1:19" s="7" customFormat="1" x14ac:dyDescent="0.5"/>
    <row r="35" spans="1:19" s="7" customFormat="1" x14ac:dyDescent="0.5"/>
    <row r="36" spans="1:19" x14ac:dyDescent="0.5">
      <c r="O36" s="7"/>
    </row>
    <row r="37" spans="1:19" x14ac:dyDescent="0.5">
      <c r="O37" s="13"/>
      <c r="P37" s="13"/>
      <c r="Q37" s="13"/>
      <c r="S37" s="7"/>
    </row>
    <row r="38" spans="1:19" x14ac:dyDescent="0.5">
      <c r="O38" s="7"/>
    </row>
    <row r="39" spans="1:19" x14ac:dyDescent="0.5">
      <c r="O39" s="7"/>
    </row>
    <row r="40" spans="1:19" x14ac:dyDescent="0.5">
      <c r="O40" s="7"/>
    </row>
    <row r="41" spans="1:19" x14ac:dyDescent="0.5">
      <c r="O41" s="7"/>
    </row>
    <row r="42" spans="1:19" x14ac:dyDescent="0.5">
      <c r="O42" s="7"/>
    </row>
    <row r="43" spans="1:19" x14ac:dyDescent="0.5">
      <c r="O43" s="7"/>
    </row>
    <row r="46" spans="1:19" x14ac:dyDescent="0.5">
      <c r="A46"/>
    </row>
  </sheetData>
  <sortState ref="A5:O49">
    <sortCondition ref="A5:A49"/>
    <sortCondition ref="B5:B49"/>
    <sortCondition ref="O5:O49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Ruler="0" workbookViewId="0">
      <selection activeCell="G6" sqref="G6"/>
    </sheetView>
  </sheetViews>
  <sheetFormatPr defaultColWidth="10.8203125" defaultRowHeight="14.35" x14ac:dyDescent="0.5"/>
  <cols>
    <col min="1" max="1" width="19.64453125" customWidth="1"/>
    <col min="2" max="2" width="14.8203125" customWidth="1"/>
  </cols>
  <sheetData>
    <row r="1" spans="1:5" ht="19" x14ac:dyDescent="0.25">
      <c r="A1" s="8" t="s">
        <v>67</v>
      </c>
    </row>
    <row r="3" spans="1:5" ht="15" x14ac:dyDescent="0.2">
      <c r="A3" t="s">
        <v>68</v>
      </c>
    </row>
    <row r="4" spans="1:5" ht="15" x14ac:dyDescent="0.2">
      <c r="A4" t="s">
        <v>100</v>
      </c>
      <c r="E4" t="s">
        <v>69</v>
      </c>
    </row>
    <row r="5" spans="1:5" ht="15" x14ac:dyDescent="0.2">
      <c r="A5" s="9">
        <v>43988</v>
      </c>
    </row>
    <row r="7" spans="1:5" ht="15" x14ac:dyDescent="0.2">
      <c r="A7" t="s">
        <v>70</v>
      </c>
      <c r="B7" t="s">
        <v>71</v>
      </c>
      <c r="C7" s="11">
        <v>1.0763888888888888</v>
      </c>
      <c r="E7" s="10">
        <v>0.60416666666666663</v>
      </c>
    </row>
    <row r="8" spans="1:5" ht="15" x14ac:dyDescent="0.2">
      <c r="A8" t="s">
        <v>34</v>
      </c>
      <c r="B8" t="s">
        <v>72</v>
      </c>
      <c r="C8" s="11">
        <v>1.0159722222222223</v>
      </c>
      <c r="E8" s="10">
        <v>0.60069444444444442</v>
      </c>
    </row>
    <row r="9" spans="1:5" ht="15" x14ac:dyDescent="0.2">
      <c r="A9" t="s">
        <v>36</v>
      </c>
      <c r="B9" t="s">
        <v>35</v>
      </c>
      <c r="C9" s="11">
        <v>1.0486111111111112</v>
      </c>
      <c r="E9" s="10">
        <v>0.84027777777777779</v>
      </c>
    </row>
    <row r="10" spans="1:5" ht="15" x14ac:dyDescent="0.2">
      <c r="A10" t="s">
        <v>73</v>
      </c>
      <c r="B10" t="s">
        <v>74</v>
      </c>
      <c r="C10" s="11">
        <v>1.471527777777778</v>
      </c>
      <c r="E10" s="1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Ruler="0" workbookViewId="0">
      <selection activeCell="B18" sqref="B18"/>
    </sheetView>
  </sheetViews>
  <sheetFormatPr defaultColWidth="8.8203125" defaultRowHeight="14.35" x14ac:dyDescent="0.5"/>
  <cols>
    <col min="1" max="1" width="22" customWidth="1"/>
    <col min="2" max="2" width="33.8203125" customWidth="1"/>
  </cols>
  <sheetData>
    <row r="1" spans="1:2" ht="24" x14ac:dyDescent="0.3">
      <c r="A1" s="12" t="s">
        <v>37</v>
      </c>
      <c r="B1" s="12"/>
    </row>
    <row r="3" spans="1:2" ht="15" x14ac:dyDescent="0.2">
      <c r="A3" t="s">
        <v>76</v>
      </c>
      <c r="B3" t="s">
        <v>77</v>
      </c>
    </row>
    <row r="4" spans="1:2" ht="15" x14ac:dyDescent="0.2">
      <c r="A4" t="s">
        <v>78</v>
      </c>
      <c r="B4" t="s">
        <v>79</v>
      </c>
    </row>
    <row r="5" spans="1:2" ht="15" x14ac:dyDescent="0.2">
      <c r="A5" t="s">
        <v>80</v>
      </c>
      <c r="B5" t="s">
        <v>36</v>
      </c>
    </row>
    <row r="6" spans="1:2" ht="15" x14ac:dyDescent="0.2">
      <c r="A6" t="s">
        <v>81</v>
      </c>
      <c r="B6" t="s">
        <v>82</v>
      </c>
    </row>
    <row r="7" spans="1:2" ht="15" x14ac:dyDescent="0.2">
      <c r="A7" t="s">
        <v>83</v>
      </c>
      <c r="B7" t="s">
        <v>84</v>
      </c>
    </row>
    <row r="8" spans="1:2" ht="15" x14ac:dyDescent="0.2">
      <c r="A8" t="s">
        <v>85</v>
      </c>
      <c r="B8" t="s">
        <v>73</v>
      </c>
    </row>
    <row r="9" spans="1:2" ht="15" x14ac:dyDescent="0.2">
      <c r="A9" t="s">
        <v>86</v>
      </c>
      <c r="B9" t="s">
        <v>87</v>
      </c>
    </row>
    <row r="10" spans="1:2" ht="15" x14ac:dyDescent="0.2">
      <c r="A10" t="s">
        <v>88</v>
      </c>
      <c r="B10" t="s">
        <v>89</v>
      </c>
    </row>
    <row r="11" spans="1:2" ht="15" x14ac:dyDescent="0.2">
      <c r="A11" t="s">
        <v>90</v>
      </c>
      <c r="B11" t="s">
        <v>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Slalom</vt:lpstr>
      <vt:lpstr>DR</vt:lpstr>
      <vt:lpstr>Trophies</vt:lpstr>
    </vt:vector>
  </TitlesOfParts>
  <Company>Kreekhof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Jennie Goldberg</cp:lastModifiedBy>
  <dcterms:created xsi:type="dcterms:W3CDTF">2010-03-16T02:37:31Z</dcterms:created>
  <dcterms:modified xsi:type="dcterms:W3CDTF">2020-06-21T07:20:14Z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